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Japaner" sheetId="4" r:id="rId1"/>
    <sheet name="Tabelle1" sheetId="1" r:id="rId2"/>
    <sheet name="Tabelle2" sheetId="2" r:id="rId3"/>
    <sheet name="Tabelle3" sheetId="3" r:id="rId4"/>
  </sheets>
  <calcPr calcId="145621"/>
</workbook>
</file>

<file path=xl/calcChain.xml><?xml version="1.0" encoding="utf-8"?>
<calcChain xmlns="http://schemas.openxmlformats.org/spreadsheetml/2006/main">
  <c r="K59" i="4" l="1"/>
  <c r="K58" i="4"/>
  <c r="K57" i="4"/>
  <c r="K56" i="4"/>
  <c r="K55" i="4"/>
  <c r="K54" i="4"/>
  <c r="K53" i="4"/>
  <c r="K52" i="4"/>
  <c r="K51" i="4"/>
  <c r="K50" i="4"/>
  <c r="K49" i="4"/>
  <c r="K61" i="4" s="1"/>
  <c r="K48" i="4"/>
  <c r="K47" i="4"/>
  <c r="L48" i="4" l="1"/>
  <c r="J48" i="4"/>
  <c r="L59" i="4" l="1"/>
  <c r="J59" i="4"/>
  <c r="I59" i="4"/>
  <c r="L58" i="4"/>
  <c r="J58" i="4"/>
  <c r="I58" i="4"/>
  <c r="L57" i="4"/>
  <c r="J57" i="4"/>
  <c r="I57" i="4"/>
  <c r="L56" i="4"/>
  <c r="J56" i="4"/>
  <c r="I56" i="4"/>
  <c r="L55" i="4"/>
  <c r="J55" i="4"/>
  <c r="I55" i="4"/>
  <c r="L54" i="4"/>
  <c r="J54" i="4"/>
  <c r="I54" i="4"/>
  <c r="L53" i="4"/>
  <c r="J53" i="4"/>
  <c r="I53" i="4"/>
  <c r="L52" i="4"/>
  <c r="J52" i="4"/>
  <c r="I52" i="4"/>
  <c r="I61" i="4" s="1"/>
  <c r="I63" i="4" s="1"/>
  <c r="L51" i="4"/>
  <c r="J51" i="4"/>
  <c r="I51" i="4"/>
  <c r="L50" i="4"/>
  <c r="J50" i="4"/>
  <c r="I50" i="4"/>
  <c r="L49" i="4"/>
  <c r="J49" i="4"/>
  <c r="I49" i="4"/>
  <c r="L47" i="4"/>
  <c r="J47" i="4"/>
  <c r="F36" i="4"/>
  <c r="L36" i="4" s="1"/>
  <c r="F35" i="4"/>
  <c r="F34" i="4"/>
  <c r="K33" i="4"/>
  <c r="F33" i="4"/>
  <c r="J33" i="4" s="1"/>
  <c r="F32" i="4"/>
  <c r="I32" i="4" s="1"/>
  <c r="L31" i="4"/>
  <c r="K31" i="4"/>
  <c r="J31" i="4"/>
  <c r="F31" i="4"/>
  <c r="I31" i="4" s="1"/>
  <c r="F30" i="4"/>
  <c r="I30" i="4" s="1"/>
  <c r="L29" i="4"/>
  <c r="K29" i="4"/>
  <c r="F29" i="4"/>
  <c r="J29" i="4" s="1"/>
  <c r="L18" i="4"/>
  <c r="K18" i="4"/>
  <c r="J18" i="4"/>
  <c r="I18" i="4"/>
  <c r="M16" i="4"/>
  <c r="M15" i="4"/>
  <c r="M14" i="4"/>
  <c r="M13" i="4"/>
  <c r="M12" i="4"/>
  <c r="M11" i="4"/>
  <c r="M10" i="4"/>
  <c r="M9" i="4"/>
  <c r="K30" i="4" l="1"/>
  <c r="J32" i="4"/>
  <c r="J30" i="4"/>
  <c r="O30" i="4" s="1"/>
  <c r="L30" i="4"/>
  <c r="Q30" i="4" s="1"/>
  <c r="I33" i="4"/>
  <c r="L61" i="4"/>
  <c r="O29" i="4"/>
  <c r="L33" i="4"/>
  <c r="K34" i="4"/>
  <c r="J35" i="4"/>
  <c r="I36" i="4"/>
  <c r="P29" i="4"/>
  <c r="L32" i="4"/>
  <c r="I29" i="4"/>
  <c r="N32" i="4" s="1"/>
  <c r="K32" i="4"/>
  <c r="P33" i="4" s="1"/>
  <c r="I34" i="4"/>
  <c r="J34" i="4"/>
  <c r="I35" i="4"/>
  <c r="Q29" i="4"/>
  <c r="P30" i="4"/>
  <c r="P31" i="4"/>
  <c r="L34" i="4"/>
  <c r="K35" i="4"/>
  <c r="J36" i="4"/>
  <c r="L35" i="4"/>
  <c r="K36" i="4"/>
  <c r="O34" i="4"/>
  <c r="Q32" i="4" l="1"/>
  <c r="O32" i="4"/>
  <c r="Q31" i="4"/>
  <c r="O36" i="4"/>
  <c r="S36" i="4" s="1"/>
  <c r="O33" i="4"/>
  <c r="N34" i="4"/>
  <c r="O31" i="4"/>
  <c r="Q33" i="4"/>
  <c r="K38" i="4"/>
  <c r="Q34" i="4"/>
  <c r="Q35" i="4"/>
  <c r="P34" i="4"/>
  <c r="L38" i="4"/>
  <c r="O35" i="4"/>
  <c r="J38" i="4"/>
  <c r="P32" i="4"/>
  <c r="Q36" i="4"/>
  <c r="U36" i="4" s="1"/>
  <c r="I38" i="4"/>
  <c r="N35" i="4"/>
  <c r="N31" i="4"/>
  <c r="N29" i="4"/>
  <c r="N30" i="4"/>
  <c r="P35" i="4"/>
  <c r="N33" i="4"/>
  <c r="P36" i="4"/>
  <c r="T36" i="4" s="1"/>
  <c r="N36" i="4"/>
  <c r="R36" i="4" l="1"/>
  <c r="P39" i="4" s="1"/>
  <c r="P38" i="4" s="1"/>
</calcChain>
</file>

<file path=xl/sharedStrings.xml><?xml version="1.0" encoding="utf-8"?>
<sst xmlns="http://schemas.openxmlformats.org/spreadsheetml/2006/main" count="97" uniqueCount="62">
  <si>
    <t xml:space="preserve">           Forge of Empires</t>
  </si>
  <si>
    <t>Feudal-Japan Siedlung</t>
  </si>
  <si>
    <t>Gebäudekosten für neuen Durchlauf:</t>
  </si>
  <si>
    <t>Gelbe Felder sind Eingabefelder</t>
  </si>
  <si>
    <t>Soja</t>
  </si>
  <si>
    <t>Gemälde</t>
  </si>
  <si>
    <t>Rüstung</t>
  </si>
  <si>
    <t>Instrumente</t>
  </si>
  <si>
    <t>Summe</t>
  </si>
  <si>
    <t>Shinto-Schrein</t>
  </si>
  <si>
    <t xml:space="preserve"> &lt;-- einmal am Anfang einer Siedlung eingeben</t>
  </si>
  <si>
    <t>Gallerie</t>
  </si>
  <si>
    <t>Waffenmeister
Shoim-zukuri-Haus</t>
  </si>
  <si>
    <t>Dekoriertes Torii-Tor
Heiliges Torii-Tor</t>
  </si>
  <si>
    <t>Instrumentenprod.
Teehaus</t>
  </si>
  <si>
    <t>Shinden-Zukuri-Landgut</t>
  </si>
  <si>
    <t>Zen-Garten</t>
  </si>
  <si>
    <t>Dojo</t>
  </si>
  <si>
    <t>Lager</t>
  </si>
  <si>
    <t xml:space="preserve"> &lt;--- hier immer den Lagerbestand aktualisieren</t>
  </si>
  <si>
    <t>noch nicht frei</t>
  </si>
  <si>
    <t>Aktuell benötigt:</t>
  </si>
  <si>
    <t>OK</t>
  </si>
  <si>
    <t>freigeschaltet</t>
  </si>
  <si>
    <t>Gebäude</t>
  </si>
  <si>
    <t>Dropdown:
OK --&gt;
um Gebäude
freizuschalten</t>
  </si>
  <si>
    <t xml:space="preserve"> &lt;--- INSGESAMT benötigte Güter, um in der jeweiligen Zeile</t>
  </si>
  <si>
    <t>(inklusive der darüberliegenden Zeilen)  auf 0 zu kommen</t>
  </si>
  <si>
    <t>Gesamt benötigt:</t>
  </si>
  <si>
    <t>Noch maximal benötigt:</t>
  </si>
  <si>
    <t>Münzen</t>
  </si>
  <si>
    <t>(inklusive 8000 für Quest 20)</t>
  </si>
  <si>
    <t>für</t>
  </si>
  <si>
    <t>Güter</t>
  </si>
  <si>
    <t>(inklusive 40 für Quest 20)</t>
  </si>
  <si>
    <t>Diplomatie und Bevölkerung planen…wer's braucht :)</t>
  </si>
  <si>
    <t>Diplomatie</t>
  </si>
  <si>
    <t>Felder</t>
  </si>
  <si>
    <t>Japaner</t>
  </si>
  <si>
    <t>Gebäude #</t>
  </si>
  <si>
    <t>Dipl. gesamt</t>
  </si>
  <si>
    <t>Dipl./Feld</t>
  </si>
  <si>
    <t xml:space="preserve"> &lt;---</t>
  </si>
  <si>
    <t>Anzahl der vorhandenen oder geplanten Gebäude in die</t>
  </si>
  <si>
    <t>gelben Felder eingeben …</t>
  </si>
  <si>
    <t>Sojabohnenfeld</t>
  </si>
  <si>
    <t>Galerie</t>
  </si>
  <si>
    <t>Waffenmeister</t>
  </si>
  <si>
    <t>Instrumentenproduktion</t>
  </si>
  <si>
    <t>Törö</t>
  </si>
  <si>
    <t>Dekor./Heiliges Torii-Tor</t>
  </si>
  <si>
    <t>Teehaus</t>
  </si>
  <si>
    <t>Diplomatie:</t>
  </si>
  <si>
    <t>&lt;-- Japaner gesamt</t>
  </si>
  <si>
    <t xml:space="preserve"> &lt;--</t>
  </si>
  <si>
    <t xml:space="preserve"> … und die Diplomatie und den Japanerüberschuß ablesen</t>
  </si>
  <si>
    <t>Ziel:</t>
  </si>
  <si>
    <t>noch benötigt:</t>
  </si>
  <si>
    <t>v1.1</t>
  </si>
  <si>
    <t>Gasshö-zukuri-Hütte</t>
  </si>
  <si>
    <t>Shoin-zukuri-Haus</t>
  </si>
  <si>
    <t>Münzen/8h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</si>
</sst>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/>
    <xf numFmtId="0" fontId="0" fillId="3" borderId="0" xfId="0" applyFill="1"/>
    <xf numFmtId="0" fontId="2" fillId="2" borderId="0" xfId="0" applyFont="1" applyFill="1"/>
    <xf numFmtId="0" fontId="2" fillId="0" borderId="0" xfId="0" applyFont="1" applyBorder="1"/>
    <xf numFmtId="0" fontId="0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 applyFont="1" applyAlignment="1">
      <alignment vertical="center" wrapText="1"/>
    </xf>
    <xf numFmtId="0" fontId="1" fillId="0" borderId="0" xfId="0" applyFont="1"/>
    <xf numFmtId="0" fontId="0" fillId="0" borderId="0" xfId="0" applyFont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0" xfId="0" applyFill="1"/>
    <xf numFmtId="0" fontId="2" fillId="0" borderId="0" xfId="0" applyFont="1" applyFill="1"/>
    <xf numFmtId="0" fontId="0" fillId="4" borderId="0" xfId="0" applyFill="1"/>
    <xf numFmtId="0" fontId="0" fillId="4" borderId="0" xfId="0" applyFont="1" applyFill="1" applyAlignment="1">
      <alignment vertical="center"/>
    </xf>
    <xf numFmtId="0" fontId="0" fillId="5" borderId="1" xfId="0" applyFont="1" applyFill="1" applyBorder="1"/>
    <xf numFmtId="0" fontId="0" fillId="5" borderId="0" xfId="0" applyFill="1"/>
    <xf numFmtId="0" fontId="0" fillId="6" borderId="1" xfId="0" applyFont="1" applyFill="1" applyBorder="1" applyAlignment="1">
      <alignment vertical="center"/>
    </xf>
    <xf numFmtId="0" fontId="0" fillId="6" borderId="0" xfId="0" applyFont="1" applyFill="1" applyAlignment="1">
      <alignment vertical="center"/>
    </xf>
    <xf numFmtId="14" fontId="0" fillId="0" borderId="0" xfId="0" applyNumberFormat="1" applyFill="1"/>
    <xf numFmtId="14" fontId="0" fillId="6" borderId="0" xfId="0" applyNumberFormat="1" applyFont="1" applyFill="1" applyAlignment="1">
      <alignment vertical="center" wrapText="1"/>
    </xf>
    <xf numFmtId="0" fontId="0" fillId="6" borderId="0" xfId="0" applyFill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Standard" xfId="0" builtinId="0"/>
  </cellStyles>
  <dxfs count="11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0"/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abSelected="1" topLeftCell="E1" workbookViewId="0">
      <selection activeCell="E1" sqref="E1"/>
    </sheetView>
  </sheetViews>
  <sheetFormatPr baseColWidth="10" defaultRowHeight="15" x14ac:dyDescent="0.25"/>
  <cols>
    <col min="1" max="4" width="11.42578125" hidden="1" customWidth="1"/>
    <col min="5" max="5" width="15.140625" customWidth="1"/>
    <col min="6" max="6" width="11.42578125" hidden="1" customWidth="1"/>
    <col min="7" max="7" width="13.85546875" customWidth="1"/>
    <col min="8" max="8" width="23.85546875" customWidth="1"/>
    <col min="11" max="11" width="11.42578125" customWidth="1"/>
    <col min="18" max="21" width="4.7109375" hidden="1" customWidth="1"/>
    <col min="22" max="22" width="5.28515625" customWidth="1"/>
  </cols>
  <sheetData>
    <row r="1" spans="5:15" x14ac:dyDescent="0.25">
      <c r="E1" t="s">
        <v>58</v>
      </c>
    </row>
    <row r="2" spans="5:15" ht="21" x14ac:dyDescent="0.35">
      <c r="K2" s="1" t="s">
        <v>0</v>
      </c>
    </row>
    <row r="3" spans="5:15" ht="31.5" x14ac:dyDescent="0.5">
      <c r="K3" s="2" t="s">
        <v>1</v>
      </c>
    </row>
    <row r="6" spans="5:15" x14ac:dyDescent="0.25">
      <c r="H6" s="3" t="s">
        <v>2</v>
      </c>
      <c r="I6" s="3"/>
      <c r="J6" s="3"/>
    </row>
    <row r="7" spans="5:15" x14ac:dyDescent="0.25">
      <c r="O7" s="4" t="s">
        <v>3</v>
      </c>
    </row>
    <row r="8" spans="5:15" x14ac:dyDescent="0.25">
      <c r="H8" s="5"/>
      <c r="I8" s="6" t="s">
        <v>4</v>
      </c>
      <c r="J8" s="6" t="s">
        <v>5</v>
      </c>
      <c r="K8" s="6" t="s">
        <v>6</v>
      </c>
      <c r="L8" s="6" t="s">
        <v>7</v>
      </c>
      <c r="M8" s="7" t="s">
        <v>8</v>
      </c>
    </row>
    <row r="9" spans="5:15" ht="30" customHeight="1" x14ac:dyDescent="0.25">
      <c r="H9" s="8" t="s">
        <v>9</v>
      </c>
      <c r="I9" s="9">
        <v>10</v>
      </c>
      <c r="J9" s="9"/>
      <c r="K9" s="9"/>
      <c r="L9" s="9"/>
      <c r="M9" s="10">
        <f>SUM(I9:L9)</f>
        <v>10</v>
      </c>
      <c r="O9" s="4" t="s">
        <v>10</v>
      </c>
    </row>
    <row r="10" spans="5:15" ht="30" customHeight="1" x14ac:dyDescent="0.25">
      <c r="H10" s="8" t="s">
        <v>11</v>
      </c>
      <c r="I10" s="9">
        <v>35</v>
      </c>
      <c r="J10" s="9"/>
      <c r="K10" s="9"/>
      <c r="L10" s="9"/>
      <c r="M10" s="10">
        <f t="shared" ref="M10:M16" si="0">SUM(I10:L10)</f>
        <v>35</v>
      </c>
    </row>
    <row r="11" spans="5:15" ht="30" customHeight="1" x14ac:dyDescent="0.25">
      <c r="H11" s="11" t="s">
        <v>12</v>
      </c>
      <c r="I11" s="9">
        <v>2</v>
      </c>
      <c r="J11" s="9">
        <v>73</v>
      </c>
      <c r="K11" s="9"/>
      <c r="L11" s="9"/>
      <c r="M11" s="10">
        <f t="shared" si="0"/>
        <v>75</v>
      </c>
    </row>
    <row r="12" spans="5:15" ht="30" customHeight="1" x14ac:dyDescent="0.25">
      <c r="H12" s="11" t="s">
        <v>13</v>
      </c>
      <c r="I12" s="9">
        <v>1</v>
      </c>
      <c r="J12" s="9">
        <v>99</v>
      </c>
      <c r="K12" s="9">
        <v>5</v>
      </c>
      <c r="L12" s="9"/>
      <c r="M12" s="10">
        <f t="shared" si="0"/>
        <v>105</v>
      </c>
    </row>
    <row r="13" spans="5:15" ht="30" customHeight="1" x14ac:dyDescent="0.25">
      <c r="H13" s="12" t="s">
        <v>14</v>
      </c>
      <c r="I13" s="9">
        <v>1</v>
      </c>
      <c r="J13" s="9">
        <v>12</v>
      </c>
      <c r="K13" s="9">
        <v>117</v>
      </c>
      <c r="L13" s="9"/>
      <c r="M13" s="10">
        <f t="shared" si="0"/>
        <v>130</v>
      </c>
    </row>
    <row r="14" spans="5:15" ht="30" customHeight="1" x14ac:dyDescent="0.25">
      <c r="H14" s="8" t="s">
        <v>15</v>
      </c>
      <c r="I14" s="9">
        <v>14</v>
      </c>
      <c r="J14" s="9">
        <v>140</v>
      </c>
      <c r="K14" s="9">
        <v>0</v>
      </c>
      <c r="L14" s="9">
        <v>1</v>
      </c>
      <c r="M14" s="10">
        <f t="shared" si="0"/>
        <v>155</v>
      </c>
    </row>
    <row r="15" spans="5:15" ht="30" customHeight="1" x14ac:dyDescent="0.25">
      <c r="H15" s="8" t="s">
        <v>16</v>
      </c>
      <c r="I15" s="9">
        <v>94</v>
      </c>
      <c r="J15" s="9">
        <v>36</v>
      </c>
      <c r="K15" s="9">
        <v>45</v>
      </c>
      <c r="L15" s="9">
        <v>5</v>
      </c>
      <c r="M15" s="10">
        <f t="shared" si="0"/>
        <v>180</v>
      </c>
    </row>
    <row r="16" spans="5:15" ht="30" customHeight="1" x14ac:dyDescent="0.25">
      <c r="H16" s="8" t="s">
        <v>17</v>
      </c>
      <c r="I16" s="9">
        <v>31</v>
      </c>
      <c r="J16" s="9">
        <v>15</v>
      </c>
      <c r="K16" s="9">
        <v>76</v>
      </c>
      <c r="L16" s="9">
        <v>83</v>
      </c>
      <c r="M16" s="10">
        <f t="shared" si="0"/>
        <v>205</v>
      </c>
    </row>
    <row r="18" spans="5:27" x14ac:dyDescent="0.25">
      <c r="H18" t="s">
        <v>8</v>
      </c>
      <c r="I18">
        <f>SUM(I9:I16)</f>
        <v>188</v>
      </c>
      <c r="J18">
        <f>SUM(J9:J16)</f>
        <v>375</v>
      </c>
      <c r="K18">
        <f>SUM(K9:K16)</f>
        <v>243</v>
      </c>
      <c r="L18">
        <f>SUM(L9:L16)</f>
        <v>89</v>
      </c>
    </row>
    <row r="21" spans="5:27" x14ac:dyDescent="0.25"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3" spans="5:27" x14ac:dyDescent="0.25">
      <c r="H23" s="5"/>
      <c r="I23" s="6" t="s">
        <v>4</v>
      </c>
      <c r="J23" s="6" t="s">
        <v>5</v>
      </c>
      <c r="K23" s="6" t="s">
        <v>6</v>
      </c>
      <c r="L23" s="6" t="s">
        <v>7</v>
      </c>
    </row>
    <row r="24" spans="5:27" x14ac:dyDescent="0.25">
      <c r="H24" s="3" t="s">
        <v>18</v>
      </c>
      <c r="I24" s="14">
        <v>0</v>
      </c>
      <c r="J24" s="14">
        <v>44</v>
      </c>
      <c r="K24" s="14">
        <v>19</v>
      </c>
      <c r="L24" s="14">
        <v>0</v>
      </c>
      <c r="N24" s="4" t="s">
        <v>19</v>
      </c>
    </row>
    <row r="27" spans="5:27" x14ac:dyDescent="0.25">
      <c r="F27" t="s">
        <v>20</v>
      </c>
      <c r="N27" s="15" t="s">
        <v>21</v>
      </c>
      <c r="O27" s="5"/>
      <c r="P27" s="5"/>
      <c r="Q27" s="5"/>
      <c r="R27" s="5"/>
      <c r="S27" s="5"/>
      <c r="T27" s="5"/>
      <c r="U27" s="5"/>
    </row>
    <row r="28" spans="5:27" x14ac:dyDescent="0.25">
      <c r="F28" t="s">
        <v>22</v>
      </c>
      <c r="G28" s="15" t="s">
        <v>23</v>
      </c>
      <c r="H28" s="15" t="s">
        <v>24</v>
      </c>
      <c r="I28" s="6" t="s">
        <v>4</v>
      </c>
      <c r="J28" s="6" t="s">
        <v>5</v>
      </c>
      <c r="K28" s="6" t="s">
        <v>6</v>
      </c>
      <c r="L28" s="6" t="s">
        <v>7</v>
      </c>
      <c r="N28" s="6" t="s">
        <v>4</v>
      </c>
      <c r="O28" s="6" t="s">
        <v>5</v>
      </c>
      <c r="P28" s="6" t="s">
        <v>6</v>
      </c>
      <c r="Q28" s="6" t="s">
        <v>7</v>
      </c>
      <c r="R28" s="16"/>
      <c r="S28" s="16"/>
      <c r="T28" s="16"/>
      <c r="U28" s="16"/>
    </row>
    <row r="29" spans="5:27" x14ac:dyDescent="0.25">
      <c r="E29" s="4"/>
      <c r="F29" s="14">
        <f>IF(G29="OK",0,1)</f>
        <v>0</v>
      </c>
      <c r="G29" s="9" t="s">
        <v>22</v>
      </c>
      <c r="H29" s="17" t="s">
        <v>9</v>
      </c>
      <c r="I29">
        <f t="shared" ref="I29:L36" si="1">I9*$F29</f>
        <v>0</v>
      </c>
      <c r="J29">
        <f t="shared" si="1"/>
        <v>0</v>
      </c>
      <c r="K29">
        <f t="shared" si="1"/>
        <v>0</v>
      </c>
      <c r="L29">
        <f t="shared" si="1"/>
        <v>0</v>
      </c>
      <c r="N29" s="18">
        <f>SUM(I$29)-I$24*$F29</f>
        <v>0</v>
      </c>
      <c r="O29" s="13">
        <f>SUM(J$29)-J$24*$F29</f>
        <v>0</v>
      </c>
      <c r="P29" s="13">
        <f>SUM(K$29)-K$24*$F29</f>
        <v>0</v>
      </c>
      <c r="Q29" s="19">
        <f>SUM(L$29)-L$24*$F29</f>
        <v>0</v>
      </c>
      <c r="R29" s="20"/>
      <c r="S29" s="20"/>
      <c r="T29" s="20"/>
      <c r="U29" s="20"/>
    </row>
    <row r="30" spans="5:27" x14ac:dyDescent="0.25">
      <c r="E30" s="4"/>
      <c r="F30" s="14">
        <f t="shared" ref="F30:F36" si="2">IF(G30="OK",0,1)</f>
        <v>0</v>
      </c>
      <c r="G30" s="9" t="s">
        <v>22</v>
      </c>
      <c r="H30" s="17" t="s">
        <v>11</v>
      </c>
      <c r="I30">
        <f t="shared" si="1"/>
        <v>0</v>
      </c>
      <c r="J30">
        <f t="shared" si="1"/>
        <v>0</v>
      </c>
      <c r="K30">
        <f t="shared" si="1"/>
        <v>0</v>
      </c>
      <c r="L30">
        <f t="shared" si="1"/>
        <v>0</v>
      </c>
      <c r="N30" s="21">
        <f>SUM(I$29:I$30)-I$24*$F30</f>
        <v>0</v>
      </c>
      <c r="O30" s="20">
        <f>SUM(J$29:J$30)-J$24*$F30</f>
        <v>0</v>
      </c>
      <c r="P30" s="20">
        <f>SUM(K$29:K$30)-K$24*$F30</f>
        <v>0</v>
      </c>
      <c r="Q30" s="22">
        <f>SUM(L$29:L$30)-L$24*$F30</f>
        <v>0</v>
      </c>
      <c r="R30" s="20"/>
      <c r="S30" s="20"/>
      <c r="T30" s="20"/>
      <c r="U30" s="20"/>
    </row>
    <row r="31" spans="5:27" ht="30" x14ac:dyDescent="0.25">
      <c r="E31" s="41" t="s">
        <v>25</v>
      </c>
      <c r="F31" s="14">
        <f t="shared" si="2"/>
        <v>0</v>
      </c>
      <c r="G31" s="9" t="s">
        <v>22</v>
      </c>
      <c r="H31" s="23" t="s">
        <v>12</v>
      </c>
      <c r="I31" s="10">
        <f t="shared" si="1"/>
        <v>0</v>
      </c>
      <c r="J31" s="10">
        <f t="shared" si="1"/>
        <v>0</v>
      </c>
      <c r="K31" s="10">
        <f t="shared" si="1"/>
        <v>0</v>
      </c>
      <c r="L31" s="10">
        <f t="shared" si="1"/>
        <v>0</v>
      </c>
      <c r="N31" s="21">
        <f>SUM(I$29:I$31)-I$24*$F31</f>
        <v>0</v>
      </c>
      <c r="O31" s="20">
        <f>SUM(J$29:J$31)-J$24*$F31</f>
        <v>0</v>
      </c>
      <c r="P31" s="20">
        <f>SUM(K$29:K$31)-K$24*$F31</f>
        <v>0</v>
      </c>
      <c r="Q31" s="22">
        <f>SUM(L$29:L$31)-L$24*$F31</f>
        <v>0</v>
      </c>
      <c r="R31" s="20"/>
      <c r="S31" s="20"/>
      <c r="T31" s="20"/>
      <c r="U31" s="20"/>
      <c r="W31" s="24" t="s">
        <v>26</v>
      </c>
    </row>
    <row r="32" spans="5:27" ht="30" x14ac:dyDescent="0.25">
      <c r="E32" s="42"/>
      <c r="F32" s="14">
        <f t="shared" si="2"/>
        <v>1</v>
      </c>
      <c r="G32" s="9" t="s">
        <v>20</v>
      </c>
      <c r="H32" s="23" t="s">
        <v>13</v>
      </c>
      <c r="I32" s="10">
        <f t="shared" si="1"/>
        <v>1</v>
      </c>
      <c r="J32" s="10">
        <f t="shared" si="1"/>
        <v>99</v>
      </c>
      <c r="K32" s="10">
        <f t="shared" si="1"/>
        <v>5</v>
      </c>
      <c r="L32" s="10">
        <f t="shared" si="1"/>
        <v>0</v>
      </c>
      <c r="N32" s="21">
        <f>SUM(I$29:I$32)-I$24*$F32</f>
        <v>1</v>
      </c>
      <c r="O32" s="20">
        <f>SUM(J$29:J$32)-J$24*$F32</f>
        <v>55</v>
      </c>
      <c r="P32" s="20">
        <f>SUM(K$29:K$32)-K$24*$F32</f>
        <v>-14</v>
      </c>
      <c r="Q32" s="22">
        <f>SUM(L$29:L$32)-L$24*$F32</f>
        <v>0</v>
      </c>
      <c r="R32" s="20"/>
      <c r="S32" s="20"/>
      <c r="T32" s="20"/>
      <c r="U32" s="20"/>
      <c r="W32" s="24" t="s">
        <v>27</v>
      </c>
    </row>
    <row r="33" spans="1:27" ht="30" x14ac:dyDescent="0.25">
      <c r="E33" s="42"/>
      <c r="F33" s="14">
        <f t="shared" si="2"/>
        <v>1</v>
      </c>
      <c r="G33" s="9" t="s">
        <v>20</v>
      </c>
      <c r="H33" s="25" t="s">
        <v>14</v>
      </c>
      <c r="I33" s="10">
        <f t="shared" si="1"/>
        <v>1</v>
      </c>
      <c r="J33" s="10">
        <f t="shared" si="1"/>
        <v>12</v>
      </c>
      <c r="K33" s="10">
        <f t="shared" si="1"/>
        <v>117</v>
      </c>
      <c r="L33" s="10">
        <f t="shared" si="1"/>
        <v>0</v>
      </c>
      <c r="N33" s="21">
        <f>SUM(I$29:I$33)-I$24*$F33</f>
        <v>2</v>
      </c>
      <c r="O33" s="20">
        <f>SUM(J$29:J$33)-J$24*$F33</f>
        <v>67</v>
      </c>
      <c r="P33" s="20">
        <f>SUM(K$29:K$33)-K$24*$F33</f>
        <v>103</v>
      </c>
      <c r="Q33" s="22">
        <f>SUM(L$29:L$33)-L$24*$F33</f>
        <v>0</v>
      </c>
      <c r="R33" s="20"/>
      <c r="S33" s="20"/>
      <c r="T33" s="20"/>
      <c r="U33" s="20"/>
    </row>
    <row r="34" spans="1:27" x14ac:dyDescent="0.25">
      <c r="F34" s="14">
        <f t="shared" si="2"/>
        <v>1</v>
      </c>
      <c r="G34" s="9" t="s">
        <v>20</v>
      </c>
      <c r="H34" s="17" t="s">
        <v>15</v>
      </c>
      <c r="I34">
        <f t="shared" si="1"/>
        <v>14</v>
      </c>
      <c r="J34">
        <f t="shared" si="1"/>
        <v>140</v>
      </c>
      <c r="K34">
        <f t="shared" si="1"/>
        <v>0</v>
      </c>
      <c r="L34">
        <f t="shared" si="1"/>
        <v>1</v>
      </c>
      <c r="N34" s="21">
        <f>SUM(I$29:I$34)-I$24*$F34</f>
        <v>16</v>
      </c>
      <c r="O34" s="20">
        <f>SUM(J$29:J$34)-J$24*$F34</f>
        <v>207</v>
      </c>
      <c r="P34" s="20">
        <f>SUM(K$29:K$34)-K$24*$F34</f>
        <v>103</v>
      </c>
      <c r="Q34" s="22">
        <f>SUM(L$29:L$34)-L$24*$F34</f>
        <v>1</v>
      </c>
      <c r="R34" s="20"/>
      <c r="S34" s="20"/>
      <c r="T34" s="20"/>
      <c r="U34" s="20"/>
    </row>
    <row r="35" spans="1:27" x14ac:dyDescent="0.25">
      <c r="F35" s="14">
        <f t="shared" si="2"/>
        <v>1</v>
      </c>
      <c r="G35" s="9" t="s">
        <v>20</v>
      </c>
      <c r="H35" s="17" t="s">
        <v>16</v>
      </c>
      <c r="I35">
        <f t="shared" si="1"/>
        <v>94</v>
      </c>
      <c r="J35">
        <f t="shared" si="1"/>
        <v>36</v>
      </c>
      <c r="K35">
        <f t="shared" si="1"/>
        <v>45</v>
      </c>
      <c r="L35">
        <f t="shared" si="1"/>
        <v>5</v>
      </c>
      <c r="N35" s="21">
        <f>SUM(I$29:I$35)-I$24*$F35</f>
        <v>110</v>
      </c>
      <c r="O35" s="20">
        <f>SUM(J$29:J$35)-J$24*$F35</f>
        <v>243</v>
      </c>
      <c r="P35" s="20">
        <f>SUM(K$29:K$35)-K$24*$F35</f>
        <v>148</v>
      </c>
      <c r="Q35" s="22">
        <f>SUM(L$29:L$35)-L$24*$F35</f>
        <v>6</v>
      </c>
      <c r="R35" s="20"/>
      <c r="S35" s="20"/>
      <c r="T35" s="20"/>
      <c r="U35" s="20"/>
    </row>
    <row r="36" spans="1:27" x14ac:dyDescent="0.25">
      <c r="F36" s="14">
        <f t="shared" si="2"/>
        <v>1</v>
      </c>
      <c r="G36" s="9" t="s">
        <v>20</v>
      </c>
      <c r="H36" s="17" t="s">
        <v>17</v>
      </c>
      <c r="I36">
        <f t="shared" si="1"/>
        <v>31</v>
      </c>
      <c r="J36">
        <f t="shared" si="1"/>
        <v>15</v>
      </c>
      <c r="K36">
        <f t="shared" si="1"/>
        <v>76</v>
      </c>
      <c r="L36">
        <f t="shared" si="1"/>
        <v>83</v>
      </c>
      <c r="N36" s="26">
        <f>SUM(I$29:I$36)-I$24*$F36</f>
        <v>141</v>
      </c>
      <c r="O36" s="27">
        <f>SUM(J$29:J$36)-J$24*$F36</f>
        <v>258</v>
      </c>
      <c r="P36" s="27">
        <f>SUM(K$29:K$36)-K$24*$F36</f>
        <v>224</v>
      </c>
      <c r="Q36" s="28">
        <f>SUM(L$29:L$36)-L$24*$F36</f>
        <v>89</v>
      </c>
      <c r="R36" s="29">
        <f>IF(N36&gt;0,N36,0)</f>
        <v>141</v>
      </c>
      <c r="S36" s="29">
        <f t="shared" ref="S36:U36" si="3">IF(O36&gt;0,O36,0)</f>
        <v>258</v>
      </c>
      <c r="T36" s="29">
        <f t="shared" si="3"/>
        <v>224</v>
      </c>
      <c r="U36" s="29">
        <f t="shared" si="3"/>
        <v>89</v>
      </c>
    </row>
    <row r="37" spans="1:27" x14ac:dyDescent="0.25">
      <c r="G37" s="30"/>
    </row>
    <row r="38" spans="1:27" x14ac:dyDescent="0.25">
      <c r="G38" t="s">
        <v>28</v>
      </c>
      <c r="I38">
        <f>SUM(I29:I36)-I24</f>
        <v>141</v>
      </c>
      <c r="J38">
        <f>SUM(J29:J36)-J24</f>
        <v>258</v>
      </c>
      <c r="K38">
        <f>SUM(K29:K36)-K24</f>
        <v>224</v>
      </c>
      <c r="L38">
        <f>SUM(L29:L36)-L24</f>
        <v>89</v>
      </c>
      <c r="N38" t="s">
        <v>29</v>
      </c>
      <c r="P38">
        <f>P39*200</f>
        <v>150400</v>
      </c>
      <c r="Q38" t="s">
        <v>30</v>
      </c>
      <c r="W38" t="s">
        <v>31</v>
      </c>
    </row>
    <row r="39" spans="1:27" x14ac:dyDescent="0.25">
      <c r="O39" t="s">
        <v>32</v>
      </c>
      <c r="P39">
        <f>SUM(R36:U36)+40</f>
        <v>752</v>
      </c>
      <c r="Q39" t="s">
        <v>33</v>
      </c>
      <c r="W39" t="s">
        <v>34</v>
      </c>
    </row>
    <row r="42" spans="1:27" x14ac:dyDescent="0.25"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25"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 x14ac:dyDescent="0.25">
      <c r="E44" s="30"/>
      <c r="F44" s="30"/>
      <c r="G44" s="31" t="s">
        <v>35</v>
      </c>
      <c r="H44" s="30"/>
      <c r="I44" s="30"/>
      <c r="J44" s="30"/>
      <c r="P44" s="3"/>
    </row>
    <row r="45" spans="1:27" x14ac:dyDescent="0.25">
      <c r="E45" s="30"/>
      <c r="F45" s="30"/>
      <c r="G45" s="30"/>
      <c r="H45" s="30"/>
      <c r="I45" s="30"/>
      <c r="J45" s="30"/>
    </row>
    <row r="46" spans="1:27" x14ac:dyDescent="0.25">
      <c r="A46" t="s">
        <v>36</v>
      </c>
      <c r="B46" t="s">
        <v>37</v>
      </c>
      <c r="C46" t="s">
        <v>61</v>
      </c>
      <c r="D46" t="s">
        <v>38</v>
      </c>
      <c r="E46" s="30"/>
      <c r="F46" s="30"/>
      <c r="G46" s="15" t="s">
        <v>39</v>
      </c>
      <c r="H46" s="15"/>
      <c r="I46" s="15" t="s">
        <v>40</v>
      </c>
      <c r="J46" s="15" t="s">
        <v>41</v>
      </c>
      <c r="K46" s="15" t="s">
        <v>61</v>
      </c>
      <c r="L46" s="15" t="s">
        <v>38</v>
      </c>
    </row>
    <row r="47" spans="1:27" x14ac:dyDescent="0.25">
      <c r="A47">
        <v>0</v>
      </c>
      <c r="B47">
        <v>4</v>
      </c>
      <c r="C47">
        <v>250</v>
      </c>
      <c r="D47">
        <v>20</v>
      </c>
      <c r="E47" s="30"/>
      <c r="F47" s="30"/>
      <c r="G47" s="14">
        <v>1</v>
      </c>
      <c r="H47" s="32" t="s">
        <v>59</v>
      </c>
      <c r="I47">
        <v>0</v>
      </c>
      <c r="J47">
        <f t="shared" ref="J47:J59" si="4">A47/B47</f>
        <v>0</v>
      </c>
      <c r="K47">
        <f>G47*C47</f>
        <v>250</v>
      </c>
      <c r="L47">
        <f>G47*D47</f>
        <v>20</v>
      </c>
      <c r="O47" s="24" t="s">
        <v>42</v>
      </c>
    </row>
    <row r="48" spans="1:27" x14ac:dyDescent="0.25">
      <c r="A48">
        <v>0</v>
      </c>
      <c r="B48">
        <v>8</v>
      </c>
      <c r="C48">
        <v>440</v>
      </c>
      <c r="D48">
        <v>68</v>
      </c>
      <c r="E48" s="30"/>
      <c r="F48" s="30"/>
      <c r="G48" s="14">
        <v>1</v>
      </c>
      <c r="H48" s="32" t="s">
        <v>60</v>
      </c>
      <c r="I48">
        <v>0</v>
      </c>
      <c r="J48">
        <f t="shared" ref="J48" si="5">A48/B48</f>
        <v>0</v>
      </c>
      <c r="K48">
        <f t="shared" ref="K48:K59" si="6">G48*C48</f>
        <v>440</v>
      </c>
      <c r="L48">
        <f>G48*D48</f>
        <v>68</v>
      </c>
      <c r="O48" s="24" t="s">
        <v>43</v>
      </c>
    </row>
    <row r="49" spans="1:15" x14ac:dyDescent="0.25">
      <c r="A49">
        <v>0</v>
      </c>
      <c r="B49">
        <v>8</v>
      </c>
      <c r="C49">
        <v>1084</v>
      </c>
      <c r="D49">
        <v>230</v>
      </c>
      <c r="E49" s="30"/>
      <c r="F49" s="30"/>
      <c r="G49" s="14">
        <v>1</v>
      </c>
      <c r="H49" s="33" t="s">
        <v>15</v>
      </c>
      <c r="I49">
        <f t="shared" ref="I49:I59" si="7">G49*A49</f>
        <v>0</v>
      </c>
      <c r="J49">
        <f t="shared" si="4"/>
        <v>0</v>
      </c>
      <c r="K49">
        <f t="shared" si="6"/>
        <v>1084</v>
      </c>
      <c r="L49">
        <f>G49*D49</f>
        <v>230</v>
      </c>
      <c r="O49" s="24" t="s">
        <v>44</v>
      </c>
    </row>
    <row r="50" spans="1:15" x14ac:dyDescent="0.25">
      <c r="A50">
        <v>0</v>
      </c>
      <c r="B50">
        <v>12</v>
      </c>
      <c r="C50">
        <v>-2000</v>
      </c>
      <c r="D50">
        <v>-36</v>
      </c>
      <c r="E50" s="30"/>
      <c r="F50" s="30"/>
      <c r="G50" s="14">
        <v>1</v>
      </c>
      <c r="H50" s="34" t="s">
        <v>45</v>
      </c>
      <c r="I50">
        <f t="shared" si="7"/>
        <v>0</v>
      </c>
      <c r="J50">
        <f t="shared" si="4"/>
        <v>0</v>
      </c>
      <c r="K50">
        <f t="shared" si="6"/>
        <v>-2000</v>
      </c>
      <c r="L50">
        <f>G50*D50</f>
        <v>-36</v>
      </c>
    </row>
    <row r="51" spans="1:15" x14ac:dyDescent="0.25">
      <c r="A51">
        <v>0</v>
      </c>
      <c r="B51">
        <v>9</v>
      </c>
      <c r="C51">
        <v>-2000</v>
      </c>
      <c r="D51">
        <v>-45</v>
      </c>
      <c r="E51" s="30"/>
      <c r="F51" s="30"/>
      <c r="G51" s="14">
        <v>1</v>
      </c>
      <c r="H51" s="35" t="s">
        <v>46</v>
      </c>
      <c r="I51">
        <f t="shared" si="7"/>
        <v>0</v>
      </c>
      <c r="J51">
        <f t="shared" si="4"/>
        <v>0</v>
      </c>
      <c r="K51">
        <f t="shared" si="6"/>
        <v>-2000</v>
      </c>
      <c r="L51">
        <f>G51*D51</f>
        <v>-45</v>
      </c>
    </row>
    <row r="52" spans="1:15" x14ac:dyDescent="0.25">
      <c r="A52">
        <v>0</v>
      </c>
      <c r="B52">
        <v>16</v>
      </c>
      <c r="C52">
        <v>-2000</v>
      </c>
      <c r="D52">
        <v>-24</v>
      </c>
      <c r="E52" s="30"/>
      <c r="F52" s="30"/>
      <c r="G52" s="14">
        <v>1</v>
      </c>
      <c r="H52" s="35" t="s">
        <v>47</v>
      </c>
      <c r="I52">
        <f t="shared" si="7"/>
        <v>0</v>
      </c>
      <c r="J52">
        <f t="shared" si="4"/>
        <v>0</v>
      </c>
      <c r="K52">
        <f t="shared" si="6"/>
        <v>-2000</v>
      </c>
      <c r="L52">
        <f>G52*D52</f>
        <v>-24</v>
      </c>
    </row>
    <row r="53" spans="1:15" x14ac:dyDescent="0.25">
      <c r="A53">
        <v>0</v>
      </c>
      <c r="B53">
        <v>12</v>
      </c>
      <c r="C53">
        <v>-2000</v>
      </c>
      <c r="D53">
        <v>-36</v>
      </c>
      <c r="E53" s="30"/>
      <c r="F53" s="30"/>
      <c r="G53" s="14">
        <v>1</v>
      </c>
      <c r="H53" s="35" t="s">
        <v>48</v>
      </c>
      <c r="I53">
        <f t="shared" si="7"/>
        <v>0</v>
      </c>
      <c r="J53">
        <f t="shared" si="4"/>
        <v>0</v>
      </c>
      <c r="K53">
        <f t="shared" si="6"/>
        <v>-2000</v>
      </c>
      <c r="L53">
        <f>G53*D53</f>
        <v>-36</v>
      </c>
    </row>
    <row r="54" spans="1:15" x14ac:dyDescent="0.25">
      <c r="A54">
        <v>6</v>
      </c>
      <c r="B54">
        <v>1</v>
      </c>
      <c r="C54">
        <v>0</v>
      </c>
      <c r="D54">
        <v>0</v>
      </c>
      <c r="E54" s="30"/>
      <c r="F54" s="30"/>
      <c r="G54" s="14">
        <v>1</v>
      </c>
      <c r="H54" s="36" t="s">
        <v>49</v>
      </c>
      <c r="I54">
        <f t="shared" si="7"/>
        <v>6</v>
      </c>
      <c r="J54">
        <f t="shared" si="4"/>
        <v>6</v>
      </c>
      <c r="K54">
        <f t="shared" si="6"/>
        <v>0</v>
      </c>
      <c r="L54">
        <f>G54*D54</f>
        <v>0</v>
      </c>
    </row>
    <row r="55" spans="1:15" x14ac:dyDescent="0.25">
      <c r="A55">
        <v>36</v>
      </c>
      <c r="B55">
        <v>6</v>
      </c>
      <c r="C55">
        <v>937</v>
      </c>
      <c r="D55">
        <v>-26</v>
      </c>
      <c r="E55" s="30"/>
      <c r="F55" s="30"/>
      <c r="G55" s="14">
        <v>1</v>
      </c>
      <c r="H55" s="37" t="s">
        <v>9</v>
      </c>
      <c r="I55">
        <f t="shared" si="7"/>
        <v>36</v>
      </c>
      <c r="J55">
        <f t="shared" si="4"/>
        <v>6</v>
      </c>
      <c r="K55">
        <f t="shared" si="6"/>
        <v>937</v>
      </c>
      <c r="L55">
        <f>G55*D55</f>
        <v>-26</v>
      </c>
    </row>
    <row r="56" spans="1:15" x14ac:dyDescent="0.25">
      <c r="A56">
        <v>36</v>
      </c>
      <c r="B56">
        <v>3</v>
      </c>
      <c r="C56">
        <v>0</v>
      </c>
      <c r="D56">
        <v>0</v>
      </c>
      <c r="E56" s="38"/>
      <c r="F56" s="30"/>
      <c r="G56" s="14">
        <v>1</v>
      </c>
      <c r="H56" s="39" t="s">
        <v>50</v>
      </c>
      <c r="I56">
        <f t="shared" si="7"/>
        <v>36</v>
      </c>
      <c r="J56">
        <f t="shared" si="4"/>
        <v>12</v>
      </c>
      <c r="K56">
        <f t="shared" si="6"/>
        <v>0</v>
      </c>
      <c r="L56">
        <f>G56*D56</f>
        <v>0</v>
      </c>
    </row>
    <row r="57" spans="1:15" x14ac:dyDescent="0.25">
      <c r="A57">
        <v>144</v>
      </c>
      <c r="B57">
        <v>12</v>
      </c>
      <c r="C57">
        <v>2443</v>
      </c>
      <c r="D57">
        <v>-51</v>
      </c>
      <c r="E57" s="38"/>
      <c r="F57" s="30"/>
      <c r="G57" s="14">
        <v>1</v>
      </c>
      <c r="H57" s="40" t="s">
        <v>51</v>
      </c>
      <c r="I57">
        <f t="shared" si="7"/>
        <v>144</v>
      </c>
      <c r="J57">
        <f t="shared" si="4"/>
        <v>12</v>
      </c>
      <c r="K57">
        <f t="shared" si="6"/>
        <v>2443</v>
      </c>
      <c r="L57">
        <f>G57*D57</f>
        <v>-51</v>
      </c>
    </row>
    <row r="58" spans="1:15" x14ac:dyDescent="0.25">
      <c r="A58">
        <v>108</v>
      </c>
      <c r="B58">
        <v>6</v>
      </c>
      <c r="C58">
        <v>0</v>
      </c>
      <c r="D58">
        <v>0</v>
      </c>
      <c r="E58" s="30"/>
      <c r="F58" s="30"/>
      <c r="G58" s="14">
        <v>1</v>
      </c>
      <c r="H58" s="37" t="s">
        <v>16</v>
      </c>
      <c r="I58">
        <f t="shared" si="7"/>
        <v>108</v>
      </c>
      <c r="J58">
        <f t="shared" si="4"/>
        <v>18</v>
      </c>
      <c r="K58">
        <f t="shared" si="6"/>
        <v>0</v>
      </c>
      <c r="L58">
        <f>G58*D58</f>
        <v>0</v>
      </c>
    </row>
    <row r="59" spans="1:15" x14ac:dyDescent="0.25">
      <c r="A59">
        <v>270</v>
      </c>
      <c r="B59">
        <v>15</v>
      </c>
      <c r="C59">
        <v>3510</v>
      </c>
      <c r="D59">
        <v>-63</v>
      </c>
      <c r="E59" s="30"/>
      <c r="F59" s="30"/>
      <c r="G59" s="14">
        <v>1</v>
      </c>
      <c r="H59" s="37" t="s">
        <v>17</v>
      </c>
      <c r="I59">
        <f t="shared" si="7"/>
        <v>270</v>
      </c>
      <c r="J59">
        <f t="shared" si="4"/>
        <v>18</v>
      </c>
      <c r="K59">
        <f t="shared" si="6"/>
        <v>3510</v>
      </c>
      <c r="L59">
        <f>G59*D59</f>
        <v>-63</v>
      </c>
    </row>
    <row r="60" spans="1:15" x14ac:dyDescent="0.25">
      <c r="E60" s="30"/>
      <c r="F60" s="30"/>
      <c r="O60" s="24" t="s">
        <v>55</v>
      </c>
    </row>
    <row r="61" spans="1:15" x14ac:dyDescent="0.25">
      <c r="E61" s="30"/>
      <c r="F61" s="30"/>
      <c r="H61" t="s">
        <v>52</v>
      </c>
      <c r="I61">
        <f>SUM(I47:I59)</f>
        <v>600</v>
      </c>
      <c r="K61">
        <f>SUM(K47:K59)</f>
        <v>664</v>
      </c>
      <c r="L61">
        <f>SUM(L47:L59)</f>
        <v>37</v>
      </c>
      <c r="M61" t="s">
        <v>53</v>
      </c>
      <c r="O61" s="24" t="s">
        <v>54</v>
      </c>
    </row>
    <row r="62" spans="1:15" x14ac:dyDescent="0.25">
      <c r="E62" s="30"/>
      <c r="F62" s="30"/>
      <c r="H62" t="s">
        <v>56</v>
      </c>
      <c r="I62" s="14">
        <v>1000</v>
      </c>
    </row>
    <row r="63" spans="1:15" x14ac:dyDescent="0.25">
      <c r="E63" s="30"/>
      <c r="F63" s="30"/>
      <c r="H63" t="s">
        <v>57</v>
      </c>
      <c r="I63" s="20">
        <f>I62-I61</f>
        <v>400</v>
      </c>
    </row>
    <row r="64" spans="1:15" x14ac:dyDescent="0.25">
      <c r="E64" s="30"/>
      <c r="F64" s="30"/>
    </row>
    <row r="65" spans="5:10" x14ac:dyDescent="0.25">
      <c r="E65" s="30"/>
      <c r="F65" s="30"/>
      <c r="G65" s="30"/>
      <c r="H65" s="30"/>
      <c r="I65" s="30"/>
      <c r="J65" s="30"/>
    </row>
  </sheetData>
  <mergeCells count="1">
    <mergeCell ref="E31:E33"/>
  </mergeCells>
  <conditionalFormatting sqref="P39 N29:U36">
    <cfRule type="cellIs" dxfId="8" priority="7" operator="greaterThan">
      <formula>0</formula>
    </cfRule>
  </conditionalFormatting>
  <conditionalFormatting sqref="I63">
    <cfRule type="cellIs" dxfId="7" priority="5" operator="lessThan">
      <formula>1</formula>
    </cfRule>
    <cfRule type="cellIs" dxfId="6" priority="6" operator="greaterThan">
      <formula>0</formula>
    </cfRule>
  </conditionalFormatting>
  <conditionalFormatting sqref="L61">
    <cfRule type="cellIs" dxfId="5" priority="3" operator="greaterThan">
      <formula>-1</formula>
    </cfRule>
    <cfRule type="cellIs" dxfId="4" priority="4" operator="lessThan">
      <formula>0</formula>
    </cfRule>
  </conditionalFormatting>
  <conditionalFormatting sqref="K61">
    <cfRule type="cellIs" dxfId="3" priority="1" operator="greaterThan">
      <formula>-1</formula>
    </cfRule>
    <cfRule type="cellIs" dxfId="2" priority="2" operator="lessThan">
      <formula>0</formula>
    </cfRule>
  </conditionalFormatting>
  <dataValidations count="1">
    <dataValidation type="list" allowBlank="1" showInputMessage="1" showErrorMessage="1" sqref="G29:G36">
      <formula1>$F$27:$F$28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Japaner</vt:lpstr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2019-08-20T23:55:08Z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9b724144-5ab4-4d35-8ab1-249de3fc280e</vt:lpwstr>
  </property>
</Properties>
</file>