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Wikinger" sheetId="4" r:id="rId1"/>
  </sheets>
  <calcPr calcId="145621"/>
</workbook>
</file>

<file path=xl/calcChain.xml><?xml version="1.0" encoding="utf-8"?>
<calcChain xmlns="http://schemas.openxmlformats.org/spreadsheetml/2006/main">
  <c r="I56" i="4" l="1"/>
  <c r="E56" i="4"/>
  <c r="I55" i="4"/>
  <c r="E55" i="4"/>
  <c r="I54" i="4"/>
  <c r="E54" i="4"/>
  <c r="I53" i="4"/>
  <c r="E53" i="4"/>
  <c r="E58" i="4" s="1"/>
  <c r="E60" i="4" s="1"/>
  <c r="I52" i="4"/>
  <c r="E52" i="4"/>
  <c r="I51" i="4"/>
  <c r="E51" i="4"/>
  <c r="H40" i="4"/>
  <c r="G40" i="4"/>
  <c r="E40" i="4"/>
  <c r="B40" i="4"/>
  <c r="B39" i="4"/>
  <c r="E39" i="4" s="1"/>
  <c r="B38" i="4"/>
  <c r="F38" i="4" s="1"/>
  <c r="H37" i="4"/>
  <c r="G37" i="4"/>
  <c r="F37" i="4"/>
  <c r="E37" i="4"/>
  <c r="B37" i="4"/>
  <c r="F36" i="4"/>
  <c r="B36" i="4"/>
  <c r="H36" i="4" s="1"/>
  <c r="H35" i="4"/>
  <c r="G35" i="4"/>
  <c r="E35" i="4"/>
  <c r="B35" i="4"/>
  <c r="H34" i="4"/>
  <c r="G34" i="4"/>
  <c r="F34" i="4"/>
  <c r="E34" i="4"/>
  <c r="B34" i="4"/>
  <c r="G33" i="4"/>
  <c r="B33" i="4"/>
  <c r="H32" i="4"/>
  <c r="G32" i="4"/>
  <c r="E32" i="4"/>
  <c r="B32" i="4"/>
  <c r="B31" i="4"/>
  <c r="E31" i="4" s="1"/>
  <c r="H20" i="4"/>
  <c r="G20" i="4"/>
  <c r="F20" i="4"/>
  <c r="E20" i="4"/>
  <c r="I18" i="4"/>
  <c r="I17" i="4"/>
  <c r="I16" i="4"/>
  <c r="I15" i="4"/>
  <c r="I14" i="4"/>
  <c r="I13" i="4"/>
  <c r="I12" i="4"/>
  <c r="I11" i="4"/>
  <c r="I10" i="4"/>
  <c r="I9" i="4"/>
  <c r="L33" i="4" l="1"/>
  <c r="E42" i="4"/>
  <c r="F31" i="4"/>
  <c r="J36" i="4"/>
  <c r="G38" i="4"/>
  <c r="F39" i="4"/>
  <c r="G31" i="4"/>
  <c r="F32" i="4"/>
  <c r="K36" i="4" s="1"/>
  <c r="E33" i="4"/>
  <c r="J35" i="4" s="1"/>
  <c r="J37" i="4"/>
  <c r="H38" i="4"/>
  <c r="G39" i="4"/>
  <c r="F40" i="4"/>
  <c r="H31" i="4"/>
  <c r="F33" i="4"/>
  <c r="K38" i="4" s="1"/>
  <c r="J38" i="4"/>
  <c r="H39" i="4"/>
  <c r="J31" i="4"/>
  <c r="J39" i="4"/>
  <c r="K31" i="4"/>
  <c r="J32" i="4"/>
  <c r="H33" i="4"/>
  <c r="F35" i="4"/>
  <c r="E36" i="4"/>
  <c r="J40" i="4"/>
  <c r="N40" i="4" s="1"/>
  <c r="M31" i="4"/>
  <c r="G36" i="4"/>
  <c r="L36" i="4" s="1"/>
  <c r="E38" i="4"/>
  <c r="L43" i="4" l="1"/>
  <c r="L42" i="4" s="1"/>
  <c r="K39" i="4"/>
  <c r="H42" i="4"/>
  <c r="M37" i="4"/>
  <c r="L38" i="4"/>
  <c r="M36" i="4"/>
  <c r="G42" i="4"/>
  <c r="L40" i="4"/>
  <c r="P40" i="4" s="1"/>
  <c r="L32" i="4"/>
  <c r="L37" i="4"/>
  <c r="L31" i="4"/>
  <c r="L34" i="4"/>
  <c r="L39" i="4"/>
  <c r="M40" i="4"/>
  <c r="Q40" i="4" s="1"/>
  <c r="M39" i="4"/>
  <c r="M32" i="4"/>
  <c r="J33" i="4"/>
  <c r="M33" i="4"/>
  <c r="J34" i="4"/>
  <c r="M38" i="4"/>
  <c r="M35" i="4"/>
  <c r="L35" i="4"/>
  <c r="K34" i="4"/>
  <c r="K40" i="4"/>
  <c r="O40" i="4" s="1"/>
  <c r="K37" i="4"/>
  <c r="K33" i="4"/>
  <c r="F42" i="4"/>
  <c r="K32" i="4"/>
  <c r="K35" i="4"/>
  <c r="M34" i="4"/>
</calcChain>
</file>

<file path=xl/sharedStrings.xml><?xml version="1.0" encoding="utf-8"?>
<sst xmlns="http://schemas.openxmlformats.org/spreadsheetml/2006/main" count="89" uniqueCount="53">
  <si>
    <t xml:space="preserve">           Forge of Empires</t>
  </si>
  <si>
    <t>Wikinger Siedlung</t>
  </si>
  <si>
    <t>Gebäudekosten für neuen Durchlauf:</t>
  </si>
  <si>
    <t>Gelbe Felder sind Eingabefelder</t>
  </si>
  <si>
    <t>Äxte</t>
  </si>
  <si>
    <t>Met</t>
  </si>
  <si>
    <t>Horn</t>
  </si>
  <si>
    <t>Wolle</t>
  </si>
  <si>
    <t>Summe</t>
  </si>
  <si>
    <t>Schrein</t>
  </si>
  <si>
    <t xml:space="preserve"> &lt;-- einmal am Anfang einer Siedlung eingeben</t>
  </si>
  <si>
    <t>Met-Brauerei</t>
  </si>
  <si>
    <t>Hütte</t>
  </si>
  <si>
    <t>Bestienjäger</t>
  </si>
  <si>
    <t>Klantotem</t>
  </si>
  <si>
    <t>Markt</t>
  </si>
  <si>
    <t>Wollfarm</t>
  </si>
  <si>
    <t>Klanhaus</t>
  </si>
  <si>
    <t>Alte Weide</t>
  </si>
  <si>
    <t>Met-Halle</t>
  </si>
  <si>
    <t>Lager</t>
  </si>
  <si>
    <t xml:space="preserve"> &lt;--- hier immer den Lagerbestand aktualisieren</t>
  </si>
  <si>
    <t>offen</t>
  </si>
  <si>
    <t>Aktuell benötigt:</t>
  </si>
  <si>
    <t>OK</t>
  </si>
  <si>
    <t>freigeschaltet</t>
  </si>
  <si>
    <t>Gebäude</t>
  </si>
  <si>
    <t>Dropdown:</t>
  </si>
  <si>
    <t>offen/OK --&gt;</t>
  </si>
  <si>
    <t>um Gebäude</t>
  </si>
  <si>
    <t>freizuschalten</t>
  </si>
  <si>
    <t xml:space="preserve"> &lt;--- INSGESAMT benötigte Güter, um in der jeweiligen Zeile</t>
  </si>
  <si>
    <t>(inklusive der darüberliegenden Zeilen)  auf 0 zu kommen</t>
  </si>
  <si>
    <t>Gesamt benötigt:</t>
  </si>
  <si>
    <t>Noch maximal benötigt:</t>
  </si>
  <si>
    <t>Münzen</t>
  </si>
  <si>
    <t>für</t>
  </si>
  <si>
    <t>Güter</t>
  </si>
  <si>
    <t>Diplomatie der aufgestellten Gebäude berechnen….wer's braucht</t>
  </si>
  <si>
    <t>Gebäude #</t>
  </si>
  <si>
    <t>Dipl. gesamt</t>
  </si>
  <si>
    <t>Diplomatie</t>
  </si>
  <si>
    <t>Felder</t>
  </si>
  <si>
    <t>Dipl./Feld</t>
  </si>
  <si>
    <t>Runenstein</t>
  </si>
  <si>
    <t>Weide</t>
  </si>
  <si>
    <t>Methalle</t>
  </si>
  <si>
    <t>Total</t>
  </si>
  <si>
    <t>Ziel</t>
  </si>
  <si>
    <t>2 Klanhäuser liefern genügend Bevölkerung für alles</t>
  </si>
  <si>
    <t>noch benötigt</t>
  </si>
  <si>
    <t>für 4 Axtschmieden plus Methalle. Noch 101 über.</t>
  </si>
  <si>
    <t>1200 gehen z.B. mit 8 Weiden, 2 Märkte, 5 Klantotem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</si>
</sst>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14" fontId="2" fillId="0" borderId="0" xfId="0" applyNumberFormat="1" applyFont="1"/>
    <xf numFmtId="0" fontId="0" fillId="0" borderId="1" xfId="0" applyBorder="1"/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0" borderId="0" xfId="0" applyFont="1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14" fontId="0" fillId="0" borderId="0" xfId="0" applyNumberFormat="1"/>
    <xf numFmtId="0" fontId="1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/>
    <xf numFmtId="0" fontId="0" fillId="0" borderId="0" xfId="0" applyFill="1"/>
    <xf numFmtId="0" fontId="2" fillId="0" borderId="0" xfId="0" applyFont="1" applyFill="1"/>
    <xf numFmtId="14" fontId="0" fillId="0" borderId="0" xfId="0" applyNumberFormat="1" applyFill="1"/>
  </cellXfs>
  <cellStyles count="1">
    <cellStyle name="Standard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2"/>
  <sheetViews>
    <sheetView tabSelected="1" workbookViewId="0"/>
  </sheetViews>
  <sheetFormatPr baseColWidth="10" defaultRowHeight="15" x14ac:dyDescent="0.25"/>
  <cols>
    <col min="1" max="1" width="19.7109375" customWidth="1"/>
    <col min="2" max="2" width="0" hidden="1" customWidth="1"/>
    <col min="3" max="3" width="13.85546875" customWidth="1"/>
    <col min="4" max="4" width="15.140625" customWidth="1"/>
    <col min="7" max="7" width="11.42578125" customWidth="1"/>
    <col min="14" max="17" width="4.7109375" hidden="1" customWidth="1"/>
  </cols>
  <sheetData>
    <row r="2" spans="4:11" ht="21" x14ac:dyDescent="0.35">
      <c r="G2" s="1" t="s">
        <v>0</v>
      </c>
    </row>
    <row r="3" spans="4:11" ht="31.5" x14ac:dyDescent="0.5">
      <c r="G3" s="2" t="s">
        <v>1</v>
      </c>
    </row>
    <row r="6" spans="4:11" x14ac:dyDescent="0.25">
      <c r="D6" s="3" t="s">
        <v>2</v>
      </c>
      <c r="E6" s="3"/>
      <c r="F6" s="3"/>
    </row>
    <row r="7" spans="4:11" x14ac:dyDescent="0.25">
      <c r="K7" s="4" t="s">
        <v>3</v>
      </c>
    </row>
    <row r="8" spans="4:11" x14ac:dyDescent="0.25">
      <c r="D8" s="5"/>
      <c r="E8" s="6" t="s">
        <v>4</v>
      </c>
      <c r="F8" s="6" t="s">
        <v>5</v>
      </c>
      <c r="G8" s="6" t="s">
        <v>6</v>
      </c>
      <c r="H8" s="6" t="s">
        <v>7</v>
      </c>
      <c r="I8" s="7" t="s">
        <v>8</v>
      </c>
    </row>
    <row r="9" spans="4:11" x14ac:dyDescent="0.25">
      <c r="D9" s="3" t="s">
        <v>9</v>
      </c>
      <c r="E9" s="8">
        <v>10</v>
      </c>
      <c r="F9" s="8"/>
      <c r="G9" s="8"/>
      <c r="H9" s="8"/>
      <c r="I9">
        <f>SUM(E9:H9)</f>
        <v>10</v>
      </c>
      <c r="K9" s="4" t="s">
        <v>10</v>
      </c>
    </row>
    <row r="10" spans="4:11" x14ac:dyDescent="0.25">
      <c r="D10" s="3" t="s">
        <v>11</v>
      </c>
      <c r="E10" s="8">
        <v>34</v>
      </c>
      <c r="F10" s="8"/>
      <c r="G10" s="8"/>
      <c r="H10" s="8"/>
      <c r="I10">
        <f t="shared" ref="I10:I18" si="0">SUM(E10:H10)</f>
        <v>34</v>
      </c>
    </row>
    <row r="11" spans="4:11" x14ac:dyDescent="0.25">
      <c r="D11" s="9" t="s">
        <v>12</v>
      </c>
      <c r="E11" s="8">
        <v>34</v>
      </c>
      <c r="F11" s="8">
        <v>18</v>
      </c>
      <c r="G11" s="8"/>
      <c r="H11" s="8"/>
      <c r="I11">
        <f t="shared" si="0"/>
        <v>52</v>
      </c>
    </row>
    <row r="12" spans="4:11" x14ac:dyDescent="0.25">
      <c r="D12" s="9" t="s">
        <v>13</v>
      </c>
      <c r="E12" s="8">
        <v>19</v>
      </c>
      <c r="F12" s="8">
        <v>50</v>
      </c>
      <c r="G12" s="8"/>
      <c r="H12" s="8"/>
      <c r="I12">
        <f t="shared" si="0"/>
        <v>69</v>
      </c>
    </row>
    <row r="13" spans="4:11" x14ac:dyDescent="0.25">
      <c r="D13" s="3" t="s">
        <v>14</v>
      </c>
      <c r="E13" s="8">
        <v>46</v>
      </c>
      <c r="F13" s="8">
        <v>1</v>
      </c>
      <c r="G13" s="8">
        <v>39</v>
      </c>
      <c r="H13" s="8"/>
      <c r="I13">
        <f t="shared" si="0"/>
        <v>86</v>
      </c>
    </row>
    <row r="14" spans="4:11" x14ac:dyDescent="0.25">
      <c r="D14" s="3" t="s">
        <v>15</v>
      </c>
      <c r="E14" s="8">
        <v>9</v>
      </c>
      <c r="F14" s="8">
        <v>52</v>
      </c>
      <c r="G14" s="8">
        <v>42</v>
      </c>
      <c r="H14" s="8"/>
      <c r="I14">
        <f t="shared" si="0"/>
        <v>103</v>
      </c>
    </row>
    <row r="15" spans="4:11" x14ac:dyDescent="0.25">
      <c r="D15" s="3" t="s">
        <v>16</v>
      </c>
      <c r="E15" s="8">
        <v>12</v>
      </c>
      <c r="F15" s="8">
        <v>21</v>
      </c>
      <c r="G15" s="8">
        <v>87</v>
      </c>
      <c r="H15" s="8">
        <v>0</v>
      </c>
      <c r="I15">
        <f t="shared" si="0"/>
        <v>120</v>
      </c>
    </row>
    <row r="16" spans="4:11" x14ac:dyDescent="0.25">
      <c r="D16" s="3" t="s">
        <v>17</v>
      </c>
      <c r="E16" s="8">
        <v>44</v>
      </c>
      <c r="F16" s="8">
        <v>24</v>
      </c>
      <c r="G16" s="8">
        <v>58</v>
      </c>
      <c r="H16" s="8">
        <v>11</v>
      </c>
      <c r="I16">
        <f t="shared" si="0"/>
        <v>137</v>
      </c>
    </row>
    <row r="17" spans="1:23" x14ac:dyDescent="0.25">
      <c r="D17" s="3" t="s">
        <v>18</v>
      </c>
      <c r="E17" s="8">
        <v>32</v>
      </c>
      <c r="F17" s="8">
        <v>8</v>
      </c>
      <c r="G17" s="8">
        <v>101</v>
      </c>
      <c r="H17" s="8">
        <v>14</v>
      </c>
      <c r="I17">
        <f t="shared" si="0"/>
        <v>155</v>
      </c>
    </row>
    <row r="18" spans="1:23" x14ac:dyDescent="0.25">
      <c r="D18" s="3" t="s">
        <v>19</v>
      </c>
      <c r="E18" s="8">
        <v>1</v>
      </c>
      <c r="F18" s="8">
        <v>86</v>
      </c>
      <c r="G18" s="8">
        <v>0</v>
      </c>
      <c r="H18" s="8">
        <v>85</v>
      </c>
      <c r="I18">
        <f t="shared" si="0"/>
        <v>172</v>
      </c>
    </row>
    <row r="20" spans="1:23" x14ac:dyDescent="0.25">
      <c r="D20" t="s">
        <v>8</v>
      </c>
      <c r="E20">
        <f>SUM(E9:E18)</f>
        <v>241</v>
      </c>
      <c r="F20">
        <f t="shared" ref="F20:H20" si="1">SUM(F9:F18)</f>
        <v>260</v>
      </c>
      <c r="G20">
        <f t="shared" si="1"/>
        <v>327</v>
      </c>
      <c r="H20">
        <f t="shared" si="1"/>
        <v>110</v>
      </c>
    </row>
    <row r="23" spans="1:2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5" spans="1:23" x14ac:dyDescent="0.25">
      <c r="D25" s="5"/>
      <c r="E25" s="6" t="s">
        <v>4</v>
      </c>
      <c r="F25" s="6" t="s">
        <v>5</v>
      </c>
      <c r="G25" s="6" t="s">
        <v>6</v>
      </c>
      <c r="H25" s="6" t="s">
        <v>7</v>
      </c>
    </row>
    <row r="26" spans="1:23" x14ac:dyDescent="0.25">
      <c r="D26" s="3" t="s">
        <v>20</v>
      </c>
      <c r="E26" s="8">
        <v>42</v>
      </c>
      <c r="F26" s="8">
        <v>1</v>
      </c>
      <c r="G26" s="8">
        <v>0</v>
      </c>
      <c r="H26" s="8">
        <v>0</v>
      </c>
      <c r="J26" s="4" t="s">
        <v>21</v>
      </c>
    </row>
    <row r="29" spans="1:23" x14ac:dyDescent="0.25">
      <c r="B29" t="s">
        <v>22</v>
      </c>
      <c r="J29" s="11" t="s">
        <v>23</v>
      </c>
      <c r="K29" s="5"/>
      <c r="L29" s="5"/>
      <c r="M29" s="5"/>
      <c r="N29" s="5"/>
      <c r="O29" s="5"/>
      <c r="P29" s="5"/>
      <c r="Q29" s="5"/>
    </row>
    <row r="30" spans="1:23" x14ac:dyDescent="0.25">
      <c r="B30" t="s">
        <v>24</v>
      </c>
      <c r="C30" s="11" t="s">
        <v>25</v>
      </c>
      <c r="D30" s="11" t="s">
        <v>26</v>
      </c>
      <c r="E30" s="6" t="s">
        <v>4</v>
      </c>
      <c r="F30" s="6" t="s">
        <v>5</v>
      </c>
      <c r="G30" s="6" t="s">
        <v>6</v>
      </c>
      <c r="H30" s="6" t="s">
        <v>7</v>
      </c>
      <c r="J30" s="12" t="s">
        <v>4</v>
      </c>
      <c r="K30" s="12" t="s">
        <v>5</v>
      </c>
      <c r="L30" s="12" t="s">
        <v>6</v>
      </c>
      <c r="M30" s="12" t="s">
        <v>7</v>
      </c>
      <c r="N30" s="13"/>
      <c r="O30" s="13"/>
      <c r="P30" s="13"/>
      <c r="Q30" s="13"/>
    </row>
    <row r="31" spans="1:23" x14ac:dyDescent="0.25">
      <c r="A31" s="4" t="s">
        <v>27</v>
      </c>
      <c r="B31" s="8">
        <f>IF(C31="OK",0,1)</f>
        <v>0</v>
      </c>
      <c r="C31" s="8" t="s">
        <v>24</v>
      </c>
      <c r="D31" t="s">
        <v>9</v>
      </c>
      <c r="E31">
        <f>E9*$B31</f>
        <v>0</v>
      </c>
      <c r="F31">
        <f>F9*$B31</f>
        <v>0</v>
      </c>
      <c r="G31">
        <f>G9*$B31</f>
        <v>0</v>
      </c>
      <c r="H31">
        <f>H9*$B31</f>
        <v>0</v>
      </c>
      <c r="J31" s="14">
        <f>SUM(E$31)-E$26*$B31</f>
        <v>0</v>
      </c>
      <c r="K31" s="10">
        <f>SUM(F$31)-F$26*$B31</f>
        <v>0</v>
      </c>
      <c r="L31" s="10">
        <f>SUM(G$31)-G$26*$B31</f>
        <v>0</v>
      </c>
      <c r="M31" s="15">
        <f>SUM(H$31)-H$26*$B31</f>
        <v>0</v>
      </c>
      <c r="N31" s="16"/>
      <c r="O31" s="16"/>
      <c r="P31" s="16"/>
      <c r="Q31" s="16"/>
    </row>
    <row r="32" spans="1:23" x14ac:dyDescent="0.25">
      <c r="A32" s="4" t="s">
        <v>28</v>
      </c>
      <c r="B32" s="8">
        <f t="shared" ref="B32:B40" si="2">IF(C32="OK",0,1)</f>
        <v>0</v>
      </c>
      <c r="C32" s="8" t="s">
        <v>24</v>
      </c>
      <c r="D32" t="s">
        <v>11</v>
      </c>
      <c r="E32">
        <f>E10*$B32</f>
        <v>0</v>
      </c>
      <c r="F32">
        <f>F10*$B32</f>
        <v>0</v>
      </c>
      <c r="G32">
        <f>G10*$B32</f>
        <v>0</v>
      </c>
      <c r="H32">
        <f>H10*$B32</f>
        <v>0</v>
      </c>
      <c r="J32" s="17">
        <f>SUM(E$31:E$32)-E$26*$B32</f>
        <v>0</v>
      </c>
      <c r="K32" s="16">
        <f>SUM(F$31:F$32)-F$26*$B32</f>
        <v>0</v>
      </c>
      <c r="L32" s="16">
        <f>SUM(G$31:G$32)-G$26*$B32</f>
        <v>0</v>
      </c>
      <c r="M32" s="18">
        <f>SUM(H$31:H$32)-H$26*$B32</f>
        <v>0</v>
      </c>
      <c r="N32" s="16"/>
      <c r="O32" s="16"/>
      <c r="P32" s="16"/>
      <c r="Q32" s="16"/>
    </row>
    <row r="33" spans="1:23" x14ac:dyDescent="0.25">
      <c r="A33" s="4" t="s">
        <v>29</v>
      </c>
      <c r="B33" s="8">
        <f t="shared" si="2"/>
        <v>0</v>
      </c>
      <c r="C33" s="8" t="s">
        <v>24</v>
      </c>
      <c r="D33" s="19" t="s">
        <v>12</v>
      </c>
      <c r="E33">
        <f>E11*$B33</f>
        <v>0</v>
      </c>
      <c r="F33">
        <f>F11*$B33</f>
        <v>0</v>
      </c>
      <c r="G33">
        <f>G11*$B33</f>
        <v>0</v>
      </c>
      <c r="H33">
        <f>H11*$B33</f>
        <v>0</v>
      </c>
      <c r="J33" s="17">
        <f>SUM(E$31:E$33)-E$26*$B33</f>
        <v>0</v>
      </c>
      <c r="K33" s="16">
        <f>SUM(F$31:F$33)-F$26*$B33</f>
        <v>0</v>
      </c>
      <c r="L33" s="16">
        <f>SUM(G$31:G$33)-G$26*$B33</f>
        <v>0</v>
      </c>
      <c r="M33" s="18">
        <f>SUM(H$31:H$33)-H$26*$B33</f>
        <v>0</v>
      </c>
      <c r="N33" s="16"/>
      <c r="O33" s="16"/>
      <c r="P33" s="16"/>
      <c r="Q33" s="16"/>
    </row>
    <row r="34" spans="1:23" x14ac:dyDescent="0.25">
      <c r="A34" s="4" t="s">
        <v>30</v>
      </c>
      <c r="B34" s="8">
        <f t="shared" si="2"/>
        <v>0</v>
      </c>
      <c r="C34" s="8" t="s">
        <v>24</v>
      </c>
      <c r="D34" s="19" t="s">
        <v>13</v>
      </c>
      <c r="E34">
        <f>E12*$B34</f>
        <v>0</v>
      </c>
      <c r="F34">
        <f>F12*$B34</f>
        <v>0</v>
      </c>
      <c r="G34">
        <f>G12*$B34</f>
        <v>0</v>
      </c>
      <c r="H34">
        <f>H12*$B34</f>
        <v>0</v>
      </c>
      <c r="J34" s="17">
        <f>SUM(E$31:E$34)-E$26*$B34</f>
        <v>0</v>
      </c>
      <c r="K34" s="16">
        <f>SUM(F$31:F$34)-F$26*$B34</f>
        <v>0</v>
      </c>
      <c r="L34" s="16">
        <f>SUM(G$31:G$34)-G$26*$B34</f>
        <v>0</v>
      </c>
      <c r="M34" s="18">
        <f>SUM(H$31:H$34)-H$26*$B34</f>
        <v>0</v>
      </c>
      <c r="N34" s="16"/>
      <c r="O34" s="16"/>
      <c r="P34" s="16"/>
      <c r="Q34" s="16"/>
    </row>
    <row r="35" spans="1:23" x14ac:dyDescent="0.25">
      <c r="B35" s="8">
        <f t="shared" si="2"/>
        <v>1</v>
      </c>
      <c r="C35" s="8" t="s">
        <v>22</v>
      </c>
      <c r="D35" t="s">
        <v>14</v>
      </c>
      <c r="E35">
        <f>E13*$B35</f>
        <v>46</v>
      </c>
      <c r="F35">
        <f>F13*$B35</f>
        <v>1</v>
      </c>
      <c r="G35">
        <f>G13*$B35</f>
        <v>39</v>
      </c>
      <c r="H35">
        <f>H13*$B35</f>
        <v>0</v>
      </c>
      <c r="J35" s="17">
        <f>SUM(E$31:E$35)-E$26*$B35</f>
        <v>4</v>
      </c>
      <c r="K35" s="16">
        <f>SUM(F$31:F$35)-F$26*$B35</f>
        <v>0</v>
      </c>
      <c r="L35" s="16">
        <f>SUM(G$31:G$35)-G$26*$B35</f>
        <v>39</v>
      </c>
      <c r="M35" s="18">
        <f>SUM(H$31:H$35)-H$26*$B35</f>
        <v>0</v>
      </c>
      <c r="N35" s="16"/>
      <c r="O35" s="16"/>
      <c r="P35" s="16"/>
      <c r="Q35" s="16"/>
      <c r="S35" s="20" t="s">
        <v>31</v>
      </c>
    </row>
    <row r="36" spans="1:23" x14ac:dyDescent="0.25">
      <c r="B36" s="8">
        <f t="shared" si="2"/>
        <v>1</v>
      </c>
      <c r="C36" s="8" t="s">
        <v>22</v>
      </c>
      <c r="D36" t="s">
        <v>15</v>
      </c>
      <c r="E36">
        <f>E14*$B36</f>
        <v>9</v>
      </c>
      <c r="F36">
        <f>F14*$B36</f>
        <v>52</v>
      </c>
      <c r="G36">
        <f>G14*$B36</f>
        <v>42</v>
      </c>
      <c r="H36">
        <f>H14*$B36</f>
        <v>0</v>
      </c>
      <c r="J36" s="17">
        <f>SUM(E$31:E$36)-E$26*$B36</f>
        <v>13</v>
      </c>
      <c r="K36" s="16">
        <f>SUM(F$31:F$36)-F$26*$B36</f>
        <v>52</v>
      </c>
      <c r="L36" s="16">
        <f>SUM(G$31:G$36)-G$26*$B36</f>
        <v>81</v>
      </c>
      <c r="M36" s="18">
        <f>SUM(H$31:H$36)-H$26*$B36</f>
        <v>0</v>
      </c>
      <c r="N36" s="16"/>
      <c r="O36" s="16"/>
      <c r="P36" s="16"/>
      <c r="Q36" s="16"/>
      <c r="S36" s="20" t="s">
        <v>32</v>
      </c>
    </row>
    <row r="37" spans="1:23" x14ac:dyDescent="0.25">
      <c r="B37" s="8">
        <f t="shared" si="2"/>
        <v>1</v>
      </c>
      <c r="C37" s="8" t="s">
        <v>22</v>
      </c>
      <c r="D37" t="s">
        <v>16</v>
      </c>
      <c r="E37">
        <f>E15*$B37</f>
        <v>12</v>
      </c>
      <c r="F37">
        <f>F15*$B37</f>
        <v>21</v>
      </c>
      <c r="G37">
        <f>G15*$B37</f>
        <v>87</v>
      </c>
      <c r="H37">
        <f>H15*$B37</f>
        <v>0</v>
      </c>
      <c r="J37" s="17">
        <f>SUM(E$31:E$37)-E$26*$B37</f>
        <v>25</v>
      </c>
      <c r="K37" s="16">
        <f>SUM(F$31:F$37)-F$26*$B37</f>
        <v>73</v>
      </c>
      <c r="L37" s="16">
        <f>SUM(G$31:G$37)-G$26*$B37</f>
        <v>168</v>
      </c>
      <c r="M37" s="18">
        <f>SUM(H$31:H$37)-H$26*$B37</f>
        <v>0</v>
      </c>
      <c r="N37" s="16"/>
      <c r="O37" s="16"/>
      <c r="P37" s="16"/>
      <c r="Q37" s="16"/>
    </row>
    <row r="38" spans="1:23" x14ac:dyDescent="0.25">
      <c r="B38" s="8">
        <f t="shared" si="2"/>
        <v>1</v>
      </c>
      <c r="C38" s="8" t="s">
        <v>22</v>
      </c>
      <c r="D38" t="s">
        <v>17</v>
      </c>
      <c r="E38">
        <f>E16*$B38</f>
        <v>44</v>
      </c>
      <c r="F38">
        <f>F16*$B38</f>
        <v>24</v>
      </c>
      <c r="G38">
        <f>G16*$B38</f>
        <v>58</v>
      </c>
      <c r="H38">
        <f>H16*$B38</f>
        <v>11</v>
      </c>
      <c r="J38" s="17">
        <f>SUM(E$31:E$38)-E$26*$B38</f>
        <v>69</v>
      </c>
      <c r="K38" s="16">
        <f>SUM(F$31:F$38)-F$26*$B38</f>
        <v>97</v>
      </c>
      <c r="L38" s="16">
        <f>SUM(G$31:G$38)-G$26*$B38</f>
        <v>226</v>
      </c>
      <c r="M38" s="18">
        <f>SUM(H$31:H$38)-H$26*$B38</f>
        <v>11</v>
      </c>
      <c r="N38" s="16"/>
      <c r="O38" s="16"/>
      <c r="P38" s="16"/>
      <c r="Q38" s="16"/>
    </row>
    <row r="39" spans="1:23" x14ac:dyDescent="0.25">
      <c r="B39" s="8">
        <f t="shared" si="2"/>
        <v>1</v>
      </c>
      <c r="C39" s="8" t="s">
        <v>22</v>
      </c>
      <c r="D39" t="s">
        <v>18</v>
      </c>
      <c r="E39">
        <f>E17*$B39</f>
        <v>32</v>
      </c>
      <c r="F39">
        <f>F17*$B39</f>
        <v>8</v>
      </c>
      <c r="G39">
        <f>G17*$B39</f>
        <v>101</v>
      </c>
      <c r="H39">
        <f>H17*$B39</f>
        <v>14</v>
      </c>
      <c r="J39" s="17">
        <f>SUM(E$31:E$39)-E$26*$B39</f>
        <v>101</v>
      </c>
      <c r="K39" s="16">
        <f>SUM(F$31:F$39)-F$26*$B39</f>
        <v>105</v>
      </c>
      <c r="L39" s="16">
        <f>SUM(G$31:G$39)-G$26*$B39</f>
        <v>327</v>
      </c>
      <c r="M39" s="18">
        <f>SUM(H$31:H$39)-H$26*$B39</f>
        <v>25</v>
      </c>
      <c r="N39" s="16"/>
      <c r="O39" s="16"/>
      <c r="P39" s="16"/>
      <c r="Q39" s="16"/>
    </row>
    <row r="40" spans="1:23" x14ac:dyDescent="0.25">
      <c r="B40" s="8">
        <f t="shared" si="2"/>
        <v>1</v>
      </c>
      <c r="C40" s="8" t="s">
        <v>22</v>
      </c>
      <c r="D40" t="s">
        <v>19</v>
      </c>
      <c r="E40">
        <f>E18*$B40</f>
        <v>1</v>
      </c>
      <c r="F40">
        <f>F18*$B40</f>
        <v>86</v>
      </c>
      <c r="G40">
        <f>G18*$B40</f>
        <v>0</v>
      </c>
      <c r="H40">
        <f>H18*$B40</f>
        <v>85</v>
      </c>
      <c r="J40" s="21">
        <f>SUM(E$31:E$40)-E$26*$B40</f>
        <v>102</v>
      </c>
      <c r="K40" s="22">
        <f>SUM(F$31:F$40)-F$26*$B40</f>
        <v>191</v>
      </c>
      <c r="L40" s="22">
        <f>SUM(G$31:G$40)-G$26*$B40</f>
        <v>327</v>
      </c>
      <c r="M40" s="23">
        <f>SUM(H$31:H$40)-H$26*$B40</f>
        <v>110</v>
      </c>
      <c r="N40" s="24">
        <f>IF(J40&gt;0,J40,0)</f>
        <v>102</v>
      </c>
      <c r="O40" s="24">
        <f t="shared" ref="O40:Q40" si="3">IF(K40&gt;0,K40,0)</f>
        <v>191</v>
      </c>
      <c r="P40" s="24">
        <f t="shared" si="3"/>
        <v>327</v>
      </c>
      <c r="Q40" s="24">
        <f t="shared" si="3"/>
        <v>110</v>
      </c>
      <c r="R40" s="24"/>
    </row>
    <row r="41" spans="1:23" x14ac:dyDescent="0.25">
      <c r="C41" s="25"/>
    </row>
    <row r="42" spans="1:23" x14ac:dyDescent="0.25">
      <c r="C42" t="s">
        <v>33</v>
      </c>
      <c r="E42">
        <f>SUM(E31:E40)-E26</f>
        <v>102</v>
      </c>
      <c r="F42">
        <f>SUM(F31:F40)-F26</f>
        <v>191</v>
      </c>
      <c r="G42">
        <f>SUM(G31:G40)-G26</f>
        <v>327</v>
      </c>
      <c r="H42">
        <f>SUM(H31:H40)-H26</f>
        <v>110</v>
      </c>
      <c r="J42" t="s">
        <v>34</v>
      </c>
      <c r="L42">
        <f>L43*200</f>
        <v>146000</v>
      </c>
      <c r="M42" t="s">
        <v>35</v>
      </c>
    </row>
    <row r="43" spans="1:23" x14ac:dyDescent="0.25">
      <c r="K43" t="s">
        <v>36</v>
      </c>
      <c r="L43">
        <f>SUM(N40:Q40)</f>
        <v>730</v>
      </c>
      <c r="M43" t="s">
        <v>37</v>
      </c>
    </row>
    <row r="46" spans="1:23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  <row r="48" spans="1:23" x14ac:dyDescent="0.25">
      <c r="A48" s="25"/>
      <c r="B48" s="25"/>
      <c r="C48" s="26" t="s">
        <v>38</v>
      </c>
      <c r="D48" s="25"/>
      <c r="E48" s="25"/>
      <c r="F48" s="25"/>
    </row>
    <row r="49" spans="1:9" x14ac:dyDescent="0.25">
      <c r="A49" s="25"/>
      <c r="B49" s="25"/>
      <c r="C49" s="25"/>
      <c r="D49" s="25"/>
      <c r="E49" s="25"/>
      <c r="F49" s="25"/>
    </row>
    <row r="50" spans="1:9" x14ac:dyDescent="0.25">
      <c r="A50" s="25"/>
      <c r="B50" s="25"/>
      <c r="C50" s="11" t="s">
        <v>39</v>
      </c>
      <c r="D50" s="11"/>
      <c r="E50" s="11" t="s">
        <v>40</v>
      </c>
      <c r="G50" t="s">
        <v>41</v>
      </c>
      <c r="H50" t="s">
        <v>42</v>
      </c>
      <c r="I50" t="s">
        <v>43</v>
      </c>
    </row>
    <row r="51" spans="1:9" x14ac:dyDescent="0.25">
      <c r="A51" s="25"/>
      <c r="B51" s="25"/>
      <c r="C51" s="8">
        <v>0</v>
      </c>
      <c r="D51" t="s">
        <v>44</v>
      </c>
      <c r="E51">
        <f>C51*G51</f>
        <v>0</v>
      </c>
      <c r="G51">
        <v>6</v>
      </c>
      <c r="H51">
        <v>1</v>
      </c>
      <c r="I51">
        <f>G51/H51</f>
        <v>6</v>
      </c>
    </row>
    <row r="52" spans="1:9" x14ac:dyDescent="0.25">
      <c r="A52" s="25"/>
      <c r="B52" s="25"/>
      <c r="C52" s="8">
        <v>0</v>
      </c>
      <c r="D52" t="s">
        <v>9</v>
      </c>
      <c r="E52">
        <f t="shared" ref="E52:E56" si="4">C52*G52</f>
        <v>0</v>
      </c>
      <c r="G52">
        <v>24</v>
      </c>
      <c r="H52">
        <v>4</v>
      </c>
      <c r="I52">
        <f t="shared" ref="I52:I56" si="5">G52/H52</f>
        <v>6</v>
      </c>
    </row>
    <row r="53" spans="1:9" x14ac:dyDescent="0.25">
      <c r="A53" s="27"/>
      <c r="B53" s="25"/>
      <c r="C53" s="8">
        <v>5</v>
      </c>
      <c r="D53" t="s">
        <v>14</v>
      </c>
      <c r="E53">
        <f t="shared" si="4"/>
        <v>120</v>
      </c>
      <c r="G53">
        <v>24</v>
      </c>
      <c r="H53">
        <v>2</v>
      </c>
      <c r="I53">
        <f t="shared" si="5"/>
        <v>12</v>
      </c>
    </row>
    <row r="54" spans="1:9" x14ac:dyDescent="0.25">
      <c r="A54" s="27"/>
      <c r="B54" s="25"/>
      <c r="C54" s="8">
        <v>2</v>
      </c>
      <c r="D54" t="s">
        <v>15</v>
      </c>
      <c r="E54">
        <f t="shared" si="4"/>
        <v>216</v>
      </c>
      <c r="G54">
        <v>108</v>
      </c>
      <c r="H54">
        <v>9</v>
      </c>
      <c r="I54">
        <f t="shared" si="5"/>
        <v>12</v>
      </c>
    </row>
    <row r="55" spans="1:9" x14ac:dyDescent="0.25">
      <c r="A55" s="25"/>
      <c r="B55" s="25"/>
      <c r="C55" s="8">
        <v>8</v>
      </c>
      <c r="D55" t="s">
        <v>45</v>
      </c>
      <c r="E55">
        <f t="shared" si="4"/>
        <v>864</v>
      </c>
      <c r="G55">
        <v>108</v>
      </c>
      <c r="H55">
        <v>6</v>
      </c>
      <c r="I55">
        <f t="shared" si="5"/>
        <v>18</v>
      </c>
    </row>
    <row r="56" spans="1:9" x14ac:dyDescent="0.25">
      <c r="A56" s="25"/>
      <c r="B56" s="25"/>
      <c r="C56" s="8">
        <v>1</v>
      </c>
      <c r="D56" t="s">
        <v>46</v>
      </c>
      <c r="E56">
        <f t="shared" si="4"/>
        <v>270</v>
      </c>
      <c r="G56">
        <v>270</v>
      </c>
      <c r="H56">
        <v>15</v>
      </c>
      <c r="I56">
        <f t="shared" si="5"/>
        <v>18</v>
      </c>
    </row>
    <row r="57" spans="1:9" x14ac:dyDescent="0.25">
      <c r="A57" s="25"/>
      <c r="B57" s="25"/>
    </row>
    <row r="58" spans="1:9" x14ac:dyDescent="0.25">
      <c r="A58" s="25"/>
      <c r="B58" s="25"/>
      <c r="D58" t="s">
        <v>47</v>
      </c>
      <c r="E58">
        <f>SUM(E51:E55)</f>
        <v>1200</v>
      </c>
    </row>
    <row r="59" spans="1:9" x14ac:dyDescent="0.25">
      <c r="A59" s="25"/>
      <c r="B59" s="25"/>
      <c r="D59" t="s">
        <v>48</v>
      </c>
      <c r="E59" s="8">
        <v>1200</v>
      </c>
      <c r="G59" t="s">
        <v>49</v>
      </c>
    </row>
    <row r="60" spans="1:9" x14ac:dyDescent="0.25">
      <c r="A60" s="25"/>
      <c r="B60" s="25"/>
      <c r="D60" t="s">
        <v>50</v>
      </c>
      <c r="E60" s="16">
        <f>E59-E58</f>
        <v>0</v>
      </c>
      <c r="G60" t="s">
        <v>51</v>
      </c>
    </row>
    <row r="61" spans="1:9" x14ac:dyDescent="0.25">
      <c r="A61" s="25"/>
      <c r="B61" s="25"/>
      <c r="G61" t="s">
        <v>52</v>
      </c>
    </row>
    <row r="62" spans="1:9" x14ac:dyDescent="0.25">
      <c r="A62" s="25"/>
      <c r="B62" s="25"/>
      <c r="C62" s="25"/>
      <c r="D62" s="25"/>
      <c r="E62" s="25"/>
      <c r="F62" s="25"/>
    </row>
  </sheetData>
  <conditionalFormatting sqref="L43 J31:Q40 R40">
    <cfRule type="cellIs" dxfId="2" priority="3" operator="greaterThan">
      <formula>0</formula>
    </cfRule>
  </conditionalFormatting>
  <conditionalFormatting sqref="E60">
    <cfRule type="cellIs" dxfId="1" priority="1" operator="lessThan">
      <formula>1</formula>
    </cfRule>
    <cfRule type="cellIs" dxfId="0" priority="2" operator="greaterThan">
      <formula>0</formula>
    </cfRule>
  </conditionalFormatting>
  <dataValidations count="1">
    <dataValidation type="list" allowBlank="1" showInputMessage="1" showErrorMessage="1" sqref="C31:C40">
      <formula1>$B$29:$B$30</formula1>
    </dataValidation>
  </dataValidation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Wikinger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2019-06-13T13:51:01Z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d8cce24c-96e9-4d85-a1fb-54dfb0bee01b</vt:lpwstr>
  </property>
</Properties>
</file>